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包1文具保洁类" sheetId="3" r:id="rId1"/>
    <sheet name="包2五金类 " sheetId="4" r:id="rId2"/>
    <sheet name="包3文化宣传类" sheetId="5" r:id="rId3"/>
  </sheets>
  <definedNames>
    <definedName name="_xlnm.Print_Titles" localSheetId="0">包1文具保洁类!$1:$2</definedName>
    <definedName name="_xlnm.Print_Titles" localSheetId="1">'包2五金类 '!$1:$2</definedName>
    <definedName name="_xlnm.Print_Titles" localSheetId="2">包3文化宣传类!$1:$2</definedName>
    <definedName name="_xlnm.Print_Area" localSheetId="1">'包2五金类 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775574A6CC49480783607016E88030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11375" y="1905000"/>
          <a:ext cx="12230100" cy="12249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9679A2D966A1414B8E6B20F81B6E9C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811375" y="1524000"/>
          <a:ext cx="12230100" cy="12315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E6F0BC8BA354572AA3F302CF6843FE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811375" y="1143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46C8F49BB3B54D1FA81D745BCE5DD2A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811375" y="762000"/>
          <a:ext cx="12230100" cy="12172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52AC59F1D589415785E8AEE56748958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420975" y="3048000"/>
          <a:ext cx="1223010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E0B05600B1245779FF3EEB692A2693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420975" y="3429000"/>
          <a:ext cx="12230100" cy="1214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8F2A8D8736CA47248F46F909EFE2480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5420975" y="3810000"/>
          <a:ext cx="12230100" cy="12077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93690095A919474EA77CE180A715E96D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420975" y="4191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298170AEEEEE40B8992C5B2F4867368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420975" y="4572000"/>
          <a:ext cx="1223010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F002CFBF4DD744058C0496B9CAB5184C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5420975" y="4953000"/>
          <a:ext cx="12230100" cy="12211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336C8FB7D12541DD9126601923C7D58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420975" y="5334000"/>
          <a:ext cx="12230100" cy="12239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2FBD35CAC10B44789A19F4D9F2277F1F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5420975" y="5715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B921F83A379844B3B4401E84267F6C3D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5420975" y="6096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1D7FCAFC5F0749BDA80DC05D1A79B1BD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5420975" y="6477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9212E6D2386D4F51BD248586E7C361F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420975" y="6858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216077523CFD4D71B66D34F89CF0122B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420975" y="7620000"/>
          <a:ext cx="12230100" cy="12115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2E7CC6AD6A7B40339D503DBC6301B39F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420975" y="8001000"/>
          <a:ext cx="12230100" cy="1214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8959AE72629446F6A78389B6195FAB7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5420975" y="8382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41F42DFFFE3A4C85A3D9363BE804F52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420975" y="9144000"/>
          <a:ext cx="12230100" cy="9658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C26EA3EFB42A4367B4FBB27D122B3FAB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420975" y="9906000"/>
          <a:ext cx="12230100" cy="12106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BE4E0C5444544EDFB516A7640C2DA18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5420975" y="10668000"/>
          <a:ext cx="12230100" cy="11658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DF8E55267A404A118A860810427245F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5420975" y="11049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DFB52011834E4666A3A86F099CBAD0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4487525" y="16383000"/>
          <a:ext cx="12230100" cy="12220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AAADBB56B7B446FAFAD6588E3E4A522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5420975" y="3048000"/>
          <a:ext cx="12230100" cy="12172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1355E93AC8C74806BF4D08E71A9162AF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420975" y="2667000"/>
          <a:ext cx="12230100" cy="12077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3FC14C01E17E40D0A7ABD1EAFA2B6B39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420975" y="2286000"/>
          <a:ext cx="12230100" cy="12096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4669132228A54D58AFB85B51033B6E3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5420975" y="11811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12ECCCCDB2B043388ED2FAD7D75766E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5420975" y="12192000"/>
          <a:ext cx="12230100" cy="1214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AEC110A7E3664E5EA2EFC825B3C26CFB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420975" y="12954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FEC528EE22574669B8C687C3F4B7C4A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420975" y="14478000"/>
          <a:ext cx="12230100" cy="12115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" name="ID_F197D9BB5F55453BB8DD358A5A55856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5420975" y="13335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52B3AE36B439476D8666335DDA1316F9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420975" y="13716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CF2D6D3443A0414092F2849588DBA98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420975" y="14097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F59B3802FE104721B7D8F512B80A445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5420975" y="14859000"/>
          <a:ext cx="1223010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47C5DA3F841344D08E02D07B51E9E55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5420975" y="15621000"/>
          <a:ext cx="12230100" cy="12277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442036017F8A4E59910713B17C0BDB82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5420975" y="15240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BE6BDB31C2174CEF86F3530A247F304A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5420975" y="16002000"/>
          <a:ext cx="8153400" cy="11229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8BCAA44E313E426A921CD60C2F2AE5C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5420975" y="16383000"/>
          <a:ext cx="8153400" cy="11229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CBDFEE5A03BF4DB0BAC479F7FA5121FB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6754475" y="762000"/>
          <a:ext cx="1223010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9E000BFF59674684898CDF77970431F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6754475" y="1524000"/>
          <a:ext cx="12230100" cy="1214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A5320898E0E64F7C8EDBB3B9364CDB10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6754475" y="1143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860D6428C3CA4D6BAFE12C731850084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6754475" y="1905000"/>
          <a:ext cx="12230100" cy="12230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E231AA25EE484126B119FE09D92994F6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7068800" y="2286000"/>
          <a:ext cx="12230100" cy="12211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476E32507F564247AF6A6EDBCBC7AFF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7068800" y="2667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" name="ID_61EC793238AF466D93E68D1CE9E51F9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7068800" y="3048000"/>
          <a:ext cx="12230100" cy="11925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32819814C55A42F8BD3ED4D5BD9E28D9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5154275" y="9144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BDD22A2681404EF88912030096B03B46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5154275" y="12573000"/>
          <a:ext cx="12230100" cy="8848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FF7F71DBE532456C97D365493DCDD61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8229600" y="3810000"/>
          <a:ext cx="12125325" cy="10753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" name="ID_15B594824C5D4BE8ACF0C3823B1F9095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8229600" y="3810000"/>
          <a:ext cx="17602200" cy="23402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F74E3299D4ED4778BBCB56A5272A7294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8229600" y="4572000"/>
          <a:ext cx="17602200" cy="29156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E17D179134804025B3F8A9F53D0A705C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8229600" y="3429000"/>
          <a:ext cx="12230100" cy="12115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6A927B22EEAE4FB2835C67E3F311B496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8229600" y="4191000"/>
          <a:ext cx="12230100" cy="119634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<sst xmlns="http://schemas.openxmlformats.org/spreadsheetml/2006/main" count="218" uniqueCount="120">
  <si>
    <t>报价清单（包1文具工具类）</t>
  </si>
  <si>
    <t>序号</t>
  </si>
  <si>
    <t>物品名称及规格</t>
  </si>
  <si>
    <t>估算数量</t>
  </si>
  <si>
    <t>单位</t>
  </si>
  <si>
    <t>单价上限
（元）</t>
  </si>
  <si>
    <t>报价单价
（元）</t>
  </si>
  <si>
    <t>报价合计
（元）</t>
  </si>
  <si>
    <t>参考图例</t>
  </si>
  <si>
    <t>得力双面胶，宽12mm,长9.1m(12卷)</t>
  </si>
  <si>
    <t>件</t>
  </si>
  <si>
    <t>得力双面胶，宽24mm,长9.1m(12卷)</t>
  </si>
  <si>
    <t>得力海绵双面胶，24mm*1.5mm*4.5m(4卷)</t>
  </si>
  <si>
    <t>世昌0169档案袋,34*24*30cm，200g(50个)</t>
  </si>
  <si>
    <t>百利文82A档案盒，A4规格，3.5cm（8个）</t>
  </si>
  <si>
    <t>百利文82A档案盒，A4规格，5.5cm（12个）</t>
  </si>
  <si>
    <t>百利文91A档案盒，A4规格，7.5cm（8个）</t>
  </si>
  <si>
    <t>世昌5005牛皮纸档案盒，31*22*5cm（25个）530g</t>
  </si>
  <si>
    <t>世昌5008牛皮纸档案盒，31*22*8cm（25个）530g</t>
  </si>
  <si>
    <t>世昌5010牛皮纸档案盒，31*22*10cm（25个）530g</t>
  </si>
  <si>
    <t>鼎力黑色长尾夹，5#19mm</t>
  </si>
  <si>
    <t>小盒</t>
  </si>
  <si>
    <t>鼎力黑色长尾夹，4#25mm</t>
  </si>
  <si>
    <t>鼎力黑色长尾夹，3#32mm</t>
  </si>
  <si>
    <t>鼎力黑色长尾夹，2#41mm</t>
  </si>
  <si>
    <t>鼎力黑色长尾夹，1#51mm</t>
  </si>
  <si>
    <t>晨光7502圆珠笔,0.7mm红色（36支装）</t>
  </si>
  <si>
    <t>盒</t>
  </si>
  <si>
    <t>晨光1720黑色水笔，0.5mm（12支）</t>
  </si>
  <si>
    <t>晨光1720红色水笔，0.5mm（12支）</t>
  </si>
  <si>
    <t>中华牌2B铅笔（12支）</t>
  </si>
  <si>
    <t>晨光2202白板笔（10支装）</t>
  </si>
  <si>
    <t>华丽线A11油性记号笔，黑色双头（10支）</t>
  </si>
  <si>
    <t>得力6824记号笔，黑色双头0.5mm-1.2mm（12支）</t>
  </si>
  <si>
    <t>3A白色粉笔(环保、无尘、洁白，10盒)</t>
  </si>
  <si>
    <t>3A彩色粉笔(环保、无尘，10盒)</t>
  </si>
  <si>
    <t>宝格黑板擦</t>
  </si>
  <si>
    <t>块</t>
  </si>
  <si>
    <t>博宝5020胶水，塑料瓶海绵头50ml（10瓶）</t>
  </si>
  <si>
    <t>得力7101固体胶，9g（12支）</t>
  </si>
  <si>
    <t>得力抽杆文件夹，9mm50张A4纸（10个）</t>
  </si>
  <si>
    <t>得力文件夹，A4双夹蓝色（10个）</t>
  </si>
  <si>
    <t>雅嘉A4纽扣文件袋（20个）</t>
  </si>
  <si>
    <t>得力文件袋，A4双色系透明款（10个）</t>
  </si>
  <si>
    <t>得力0305订书机，黑色</t>
  </si>
  <si>
    <t>个</t>
  </si>
  <si>
    <t>得力订书钉，12#常规型（10盒）</t>
  </si>
  <si>
    <t>得力回形针，3#100只（10盒）</t>
  </si>
  <si>
    <t>得力美工刀大号，100*18mm</t>
  </si>
  <si>
    <t>支</t>
  </si>
  <si>
    <t>德贤003剪刀</t>
  </si>
  <si>
    <t>晨光2B橡皮擦，40*17mm白色（24块）</t>
  </si>
  <si>
    <t>A4备课本,50张双面印刷</t>
  </si>
  <si>
    <t>本</t>
  </si>
  <si>
    <t>得力WA540笔记本，40张210*148mm</t>
  </si>
  <si>
    <t>得力WA560笔记本，60张210*148mm</t>
  </si>
  <si>
    <t>工字大号印台(574蓝色，584红色)</t>
  </si>
  <si>
    <t>妙洁240ml塑杯,食品级PP原料2000只（1箱20包）</t>
  </si>
  <si>
    <t>箱</t>
  </si>
  <si>
    <t>波斯猫面巾纸，珍品系列GB/T20808标准
（1提10包，1包312抽）</t>
  </si>
  <si>
    <t>提</t>
  </si>
  <si>
    <t>蓝月亮抑菌洗手液(有粤卫消证字，1瓶500g)</t>
  </si>
  <si>
    <t>瓶</t>
  </si>
  <si>
    <t>天际电热水壶208D，1000W，0.8升，食品级SUS304不锈钢</t>
  </si>
  <si>
    <t>GP超霸环保碳性电池5号R6PAA，1.5伏无汞(1盒40粒)</t>
  </si>
  <si>
    <t>GP超霸环保碳性电池7号R03AAA，1.5伏无汞(1盒40粒)</t>
  </si>
  <si>
    <t>GP超霸1604G-S1超强碳性电池，9伏无汞(1盒10粒)</t>
  </si>
  <si>
    <t>印花毛巾，74*34cm，80g，直接解除皮肤类</t>
  </si>
  <si>
    <t>条</t>
  </si>
  <si>
    <t>三色塑料硬扫，竹柄塑头，宽25cm</t>
  </si>
  <si>
    <t>塑料圆桶，19L，PP材质，直径36cm，高33cm</t>
  </si>
  <si>
    <t>拖把，竹柄铁丝扎头，拖头约36*18cm</t>
  </si>
  <si>
    <t>塑料拖地桶，PP材质，长39cm，高28cm，红色带沥水篮</t>
  </si>
  <si>
    <t>合计金额（元）：</t>
  </si>
  <si>
    <t>报价单位：</t>
  </si>
  <si>
    <t>报价时间：</t>
  </si>
  <si>
    <t>报价清单（包2五金类）</t>
  </si>
  <si>
    <t>备注</t>
  </si>
  <si>
    <t>金羚56寸吊扇FC-30</t>
  </si>
  <si>
    <t>金羚16寸壁扇FB-40B-2(塑叶)</t>
  </si>
  <si>
    <t>金羚16寸楼顶扇FD-40-2(塑叶)</t>
  </si>
  <si>
    <t>GQ-1.2米/32W T8玻璃LED光管/6000K</t>
  </si>
  <si>
    <t>GQ-0.6米/16W T8玻璃LED光管/6000K</t>
  </si>
  <si>
    <t>GQ-LED球泡5W/6000K</t>
  </si>
  <si>
    <t>卡尔LED球泡7W/6000K</t>
  </si>
  <si>
    <t>GQ-葫芦款LED泡10W E27(6500K)</t>
  </si>
  <si>
    <t>GQ-LED柱泡15W/6000K</t>
  </si>
  <si>
    <t>GQ-皇冠款LED泡20W E27(6500K)</t>
  </si>
  <si>
    <t>GQ-超薄单环模组12W-白光</t>
  </si>
  <si>
    <t>名汇酸性透明玻璃胶</t>
  </si>
  <si>
    <t>金蚂蚁中性透明玻璃胶</t>
  </si>
  <si>
    <t>JM-铜4分快开龙头(尖咀)</t>
  </si>
  <si>
    <t>JM-单冷台盆龙头8876(高)</t>
  </si>
  <si>
    <t>科帝达水胶布(白)</t>
  </si>
  <si>
    <t>粒</t>
  </si>
  <si>
    <t>奇胜或者艰芯电胶布(黑)</t>
  </si>
  <si>
    <t>山水LOCK 40mm弹子顶锁</t>
  </si>
  <si>
    <t>洛神新一代六星球锁587电脑匙(长舌)</t>
  </si>
  <si>
    <t>盛彪大便阀</t>
  </si>
  <si>
    <t>飞雕电排：3孔*6位，线长3米</t>
  </si>
  <si>
    <t>正泰空气开关20A单极</t>
  </si>
  <si>
    <t>正泰空气开关20A双极</t>
  </si>
  <si>
    <t>正泰空气开关32A单极</t>
  </si>
  <si>
    <t>正泰空气开关32A双极</t>
  </si>
  <si>
    <t>正泰空气开关40A单极</t>
  </si>
  <si>
    <t>正泰空气开关40A双极</t>
  </si>
  <si>
    <t>正泰空气开关40A三极</t>
  </si>
  <si>
    <t>正泰空气开关63A单极</t>
  </si>
  <si>
    <t>正泰空气开关63A双极</t>
  </si>
  <si>
    <t>正泰空气开关63A三极</t>
  </si>
  <si>
    <t>报价清单（包3文化宣传类）</t>
  </si>
  <si>
    <t>数量</t>
  </si>
  <si>
    <t>定制横幅，90g,红底白字</t>
  </si>
  <si>
    <t>平</t>
  </si>
  <si>
    <t>定制室内KT板，厚度5mm，精度1440dpi</t>
  </si>
  <si>
    <t>定制户外KT板，厚度5mm，精度1440dpi</t>
  </si>
  <si>
    <t>定制富丽板，厚度5mm，精度1440dpi</t>
  </si>
  <si>
    <t>定制灯布，440g，精度1440dpi，耐候性1年</t>
  </si>
  <si>
    <t>定制室内背胶，150g，精度2440dpi，耐候性3年</t>
  </si>
  <si>
    <t>定制户外背胶，180g，精度1440dpi，耐候性1年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</si>
</sst>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;[Red]&quot;￥&quot;#,##0.00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1" Type="http://schemas.openxmlformats.org/officeDocument/2006/relationships/image" Target="media/image51.png"/><Relationship Id="rId50" Type="http://schemas.openxmlformats.org/officeDocument/2006/relationships/image" Target="media/image50.png"/><Relationship Id="rId5" Type="http://schemas.openxmlformats.org/officeDocument/2006/relationships/image" Target="media/image5.png"/><Relationship Id="rId49" Type="http://schemas.openxmlformats.org/officeDocument/2006/relationships/image" Target="media/image49.png"/><Relationship Id="rId48" Type="http://schemas.openxmlformats.org/officeDocument/2006/relationships/image" Target="media/image48.png"/><Relationship Id="rId47" Type="http://schemas.openxmlformats.org/officeDocument/2006/relationships/image" Target="media/image47.png"/><Relationship Id="rId46" Type="http://schemas.openxmlformats.org/officeDocument/2006/relationships/image" Target="media/image46.png"/><Relationship Id="rId45" Type="http://schemas.openxmlformats.org/officeDocument/2006/relationships/image" Target="media/image45.png"/><Relationship Id="rId44" Type="http://schemas.openxmlformats.org/officeDocument/2006/relationships/image" Target="media/image44.png"/><Relationship Id="rId43" Type="http://schemas.openxmlformats.org/officeDocument/2006/relationships/image" Target="media/image43.png"/><Relationship Id="rId42" Type="http://schemas.openxmlformats.org/officeDocument/2006/relationships/image" Target="media/image42.png"/><Relationship Id="rId41" Type="http://schemas.openxmlformats.org/officeDocument/2006/relationships/image" Target="media/image41.png"/><Relationship Id="rId40" Type="http://schemas.openxmlformats.org/officeDocument/2006/relationships/image" Target="media/image40.png"/><Relationship Id="rId4" Type="http://schemas.openxmlformats.org/officeDocument/2006/relationships/image" Target="media/image4.png"/><Relationship Id="rId39" Type="http://schemas.openxmlformats.org/officeDocument/2006/relationships/image" Target="media/image39.png"/><Relationship Id="rId38" Type="http://schemas.openxmlformats.org/officeDocument/2006/relationships/image" Target="media/image38.png"/><Relationship Id="rId37" Type="http://schemas.openxmlformats.org/officeDocument/2006/relationships/image" Target="media/image37.png"/><Relationship Id="rId36" Type="http://schemas.openxmlformats.org/officeDocument/2006/relationships/image" Target="media/image36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N8" sqref="N8"/>
    </sheetView>
  </sheetViews>
  <sheetFormatPr defaultColWidth="9" defaultRowHeight="13.5" outlineLevelCol="7"/>
  <cols>
    <col min="1" max="1" width="5.625" style="3" customWidth="1"/>
    <col min="2" max="2" width="50.375" style="3" customWidth="1"/>
    <col min="3" max="3" width="9.625" style="23" customWidth="1"/>
    <col min="4" max="4" width="5.625" style="23" customWidth="1"/>
    <col min="5" max="5" width="10.625" style="34" customWidth="1"/>
    <col min="6" max="8" width="10.625" style="3" customWidth="1"/>
  </cols>
  <sheetData>
    <row r="1" ht="30" customHeight="1" spans="1:8">
      <c r="A1" s="6" t="s">
        <v>0</v>
      </c>
      <c r="B1" s="6"/>
      <c r="C1" s="6"/>
      <c r="D1" s="6"/>
      <c r="E1" s="35"/>
      <c r="F1" s="6"/>
      <c r="G1" s="6"/>
      <c r="H1" s="6"/>
    </row>
    <row r="2" ht="30" customHeight="1" spans="1:8">
      <c r="A2" s="13" t="s">
        <v>1</v>
      </c>
      <c r="B2" s="13" t="s">
        <v>2</v>
      </c>
      <c r="C2" s="36" t="s">
        <v>3</v>
      </c>
      <c r="D2" s="27" t="s">
        <v>4</v>
      </c>
      <c r="E2" s="10" t="s">
        <v>5</v>
      </c>
      <c r="F2" s="10" t="s">
        <v>6</v>
      </c>
      <c r="G2" s="10" t="s">
        <v>7</v>
      </c>
      <c r="H2" s="37" t="s">
        <v>8</v>
      </c>
    </row>
    <row r="3" ht="30" customHeight="1" spans="1:8">
      <c r="A3" s="38">
        <v>1</v>
      </c>
      <c r="B3" s="39" t="s">
        <v>9</v>
      </c>
      <c r="C3" s="14">
        <v>18</v>
      </c>
      <c r="D3" s="14" t="s">
        <v>10</v>
      </c>
      <c r="E3" s="40">
        <v>12.9</v>
      </c>
      <c r="F3" s="16"/>
      <c r="G3" s="16"/>
      <c r="H3" s="33" t="str">
        <f>_xlfn.DISPIMG("ID_46C8F49BB3B54D1FA81D745BCE5DD2A9",1)</f>
        <v>=DISPIMG("ID_46C8F49BB3B54D1FA81D745BCE5DD2A9",1)</v>
      </c>
    </row>
    <row r="4" ht="30" customHeight="1" spans="1:8">
      <c r="A4" s="38">
        <v>2</v>
      </c>
      <c r="B4" s="39" t="s">
        <v>11</v>
      </c>
      <c r="C4" s="14">
        <v>15</v>
      </c>
      <c r="D4" s="14" t="s">
        <v>10</v>
      </c>
      <c r="E4" s="40">
        <v>24.2</v>
      </c>
      <c r="F4" s="16"/>
      <c r="G4" s="16"/>
      <c r="H4" s="33" t="str">
        <f>_xlfn.DISPIMG("ID_CE6F0BC8BA354572AA3F302CF6843FEA",1)</f>
        <v>=DISPIMG("ID_CE6F0BC8BA354572AA3F302CF6843FEA",1)</v>
      </c>
    </row>
    <row r="5" ht="30" customHeight="1" spans="1:8">
      <c r="A5" s="38">
        <v>3</v>
      </c>
      <c r="B5" s="39" t="s">
        <v>12</v>
      </c>
      <c r="C5" s="14">
        <v>30</v>
      </c>
      <c r="D5" s="14" t="s">
        <v>10</v>
      </c>
      <c r="E5" s="40">
        <v>13.9</v>
      </c>
      <c r="F5" s="16"/>
      <c r="G5" s="16"/>
      <c r="H5" s="33" t="str">
        <f>_xlfn.DISPIMG("ID_9679A2D966A1414B8E6B20F81B6E9C91",1)</f>
        <v>=DISPIMG("ID_9679A2D966A1414B8E6B20F81B6E9C91",1)</v>
      </c>
    </row>
    <row r="6" ht="30" customHeight="1" spans="1:8">
      <c r="A6" s="38">
        <v>4</v>
      </c>
      <c r="B6" s="41" t="s">
        <v>13</v>
      </c>
      <c r="C6" s="14">
        <v>9</v>
      </c>
      <c r="D6" s="14" t="s">
        <v>10</v>
      </c>
      <c r="E6" s="40">
        <v>36.9</v>
      </c>
      <c r="F6" s="16"/>
      <c r="G6" s="16"/>
      <c r="H6" s="33" t="str">
        <f>_xlfn.DISPIMG("ID_775574A6CC49480783607016E8803023",1)</f>
        <v>=DISPIMG("ID_775574A6CC49480783607016E8803023",1)</v>
      </c>
    </row>
    <row r="7" ht="30" customHeight="1" spans="1:8">
      <c r="A7" s="38">
        <v>5</v>
      </c>
      <c r="B7" s="41" t="s">
        <v>14</v>
      </c>
      <c r="C7" s="14">
        <v>9</v>
      </c>
      <c r="D7" s="14" t="s">
        <v>10</v>
      </c>
      <c r="E7" s="40">
        <v>37</v>
      </c>
      <c r="F7" s="16"/>
      <c r="G7" s="16"/>
      <c r="H7" s="33" t="str">
        <f>_xlfn.DISPIMG("ID_3FC14C01E17E40D0A7ABD1EAFA2B6B39",1)</f>
        <v>=DISPIMG("ID_3FC14C01E17E40D0A7ABD1EAFA2B6B39",1)</v>
      </c>
    </row>
    <row r="8" ht="30" customHeight="1" spans="1:8">
      <c r="A8" s="38">
        <v>6</v>
      </c>
      <c r="B8" s="41" t="s">
        <v>15</v>
      </c>
      <c r="C8" s="14">
        <v>9</v>
      </c>
      <c r="D8" s="14" t="s">
        <v>10</v>
      </c>
      <c r="E8" s="40">
        <v>74</v>
      </c>
      <c r="F8" s="16"/>
      <c r="G8" s="16"/>
      <c r="H8" s="33" t="str">
        <f>_xlfn.DISPIMG("ID_1355E93AC8C74806BF4D08E71A9162AF",1)</f>
        <v>=DISPIMG("ID_1355E93AC8C74806BF4D08E71A9162AF",1)</v>
      </c>
    </row>
    <row r="9" ht="30" customHeight="1" spans="1:8">
      <c r="A9" s="38">
        <v>7</v>
      </c>
      <c r="B9" s="41" t="s">
        <v>16</v>
      </c>
      <c r="C9" s="14">
        <v>3</v>
      </c>
      <c r="D9" s="14" t="s">
        <v>10</v>
      </c>
      <c r="E9" s="40">
        <v>74</v>
      </c>
      <c r="F9" s="16"/>
      <c r="G9" s="16"/>
      <c r="H9" s="33" t="str">
        <f>_xlfn.DISPIMG("ID_5AAADBB56B7B446FAFAD6588E3E4A522",1)</f>
        <v>=DISPIMG("ID_5AAADBB56B7B446FAFAD6588E3E4A522",1)</v>
      </c>
    </row>
    <row r="10" ht="30" customHeight="1" spans="1:8">
      <c r="A10" s="38">
        <v>8</v>
      </c>
      <c r="B10" s="41" t="s">
        <v>17</v>
      </c>
      <c r="C10" s="14">
        <v>3</v>
      </c>
      <c r="D10" s="14" t="s">
        <v>10</v>
      </c>
      <c r="E10" s="40">
        <v>45</v>
      </c>
      <c r="F10" s="16"/>
      <c r="G10" s="16"/>
      <c r="H10" s="33" t="str">
        <f>_xlfn.DISPIMG("ID_52AC59F1D589415785E8AEE567489587",1)</f>
        <v>=DISPIMG("ID_52AC59F1D589415785E8AEE567489587",1)</v>
      </c>
    </row>
    <row r="11" ht="30" customHeight="1" spans="1:8">
      <c r="A11" s="38">
        <v>9</v>
      </c>
      <c r="B11" s="41" t="s">
        <v>18</v>
      </c>
      <c r="C11" s="14">
        <v>3</v>
      </c>
      <c r="D11" s="14" t="s">
        <v>10</v>
      </c>
      <c r="E11" s="40">
        <v>60</v>
      </c>
      <c r="F11" s="16"/>
      <c r="G11" s="16"/>
      <c r="H11" s="33" t="str">
        <f>_xlfn.DISPIMG("ID_5E0B05600B1245779FF3EEB692A26933",1)</f>
        <v>=DISPIMG("ID_5E0B05600B1245779FF3EEB692A26933",1)</v>
      </c>
    </row>
    <row r="12" ht="30" customHeight="1" spans="1:8">
      <c r="A12" s="38">
        <v>10</v>
      </c>
      <c r="B12" s="41" t="s">
        <v>19</v>
      </c>
      <c r="C12" s="14">
        <v>3</v>
      </c>
      <c r="D12" s="14" t="s">
        <v>10</v>
      </c>
      <c r="E12" s="40">
        <v>75</v>
      </c>
      <c r="F12" s="16"/>
      <c r="G12" s="16"/>
      <c r="H12" s="33" t="str">
        <f>_xlfn.DISPIMG("ID_8F2A8D8736CA47248F46F909EFE24808",1)</f>
        <v>=DISPIMG("ID_8F2A8D8736CA47248F46F909EFE24808",1)</v>
      </c>
    </row>
    <row r="13" ht="30" customHeight="1" spans="1:8">
      <c r="A13" s="38">
        <v>11</v>
      </c>
      <c r="B13" s="39" t="s">
        <v>20</v>
      </c>
      <c r="C13" s="14">
        <v>120</v>
      </c>
      <c r="D13" s="14" t="s">
        <v>21</v>
      </c>
      <c r="E13" s="40">
        <v>1.5</v>
      </c>
      <c r="F13" s="16"/>
      <c r="G13" s="16"/>
      <c r="H13" s="33" t="str">
        <f>_xlfn.DISPIMG("ID_93690095A919474EA77CE180A715E96D",1)</f>
        <v>=DISPIMG("ID_93690095A919474EA77CE180A715E96D",1)</v>
      </c>
    </row>
    <row r="14" ht="30" customHeight="1" spans="1:8">
      <c r="A14" s="38">
        <v>12</v>
      </c>
      <c r="B14" s="39" t="s">
        <v>22</v>
      </c>
      <c r="C14" s="14">
        <v>120</v>
      </c>
      <c r="D14" s="14" t="s">
        <v>21</v>
      </c>
      <c r="E14" s="40">
        <v>2.5</v>
      </c>
      <c r="F14" s="16"/>
      <c r="G14" s="16"/>
      <c r="H14" s="33" t="str">
        <f>_xlfn.DISPIMG("ID_298170AEEEEE40B8992C5B2F48673683",1)</f>
        <v>=DISPIMG("ID_298170AEEEEE40B8992C5B2F48673683",1)</v>
      </c>
    </row>
    <row r="15" ht="30" customHeight="1" spans="1:8">
      <c r="A15" s="38">
        <v>13</v>
      </c>
      <c r="B15" s="39" t="s">
        <v>23</v>
      </c>
      <c r="C15" s="14">
        <v>120</v>
      </c>
      <c r="D15" s="14" t="s">
        <v>21</v>
      </c>
      <c r="E15" s="40">
        <v>3.5</v>
      </c>
      <c r="F15" s="16"/>
      <c r="G15" s="16"/>
      <c r="H15" s="33" t="str">
        <f>_xlfn.DISPIMG("ID_F002CFBF4DD744058C0496B9CAB5184C",1)</f>
        <v>=DISPIMG("ID_F002CFBF4DD744058C0496B9CAB5184C",1)</v>
      </c>
    </row>
    <row r="16" ht="30" customHeight="1" spans="1:8">
      <c r="A16" s="38">
        <v>14</v>
      </c>
      <c r="B16" s="39" t="s">
        <v>24</v>
      </c>
      <c r="C16" s="14">
        <v>12</v>
      </c>
      <c r="D16" s="14" t="s">
        <v>21</v>
      </c>
      <c r="E16" s="40">
        <v>5.8</v>
      </c>
      <c r="F16" s="16"/>
      <c r="G16" s="16"/>
      <c r="H16" s="33" t="str">
        <f>_xlfn.DISPIMG("ID_336C8FB7D12541DD9126601923C7D589",1)</f>
        <v>=DISPIMG("ID_336C8FB7D12541DD9126601923C7D589",1)</v>
      </c>
    </row>
    <row r="17" ht="30" customHeight="1" spans="1:8">
      <c r="A17" s="38">
        <v>15</v>
      </c>
      <c r="B17" s="39" t="s">
        <v>25</v>
      </c>
      <c r="C17" s="14">
        <v>6</v>
      </c>
      <c r="D17" s="14" t="s">
        <v>21</v>
      </c>
      <c r="E17" s="40">
        <v>7.5</v>
      </c>
      <c r="F17" s="16"/>
      <c r="G17" s="16"/>
      <c r="H17" s="33" t="str">
        <f>_xlfn.DISPIMG("ID_2FBD35CAC10B44789A19F4D9F2277F1F",1)</f>
        <v>=DISPIMG("ID_2FBD35CAC10B44789A19F4D9F2277F1F",1)</v>
      </c>
    </row>
    <row r="18" ht="30" customHeight="1" spans="1:8">
      <c r="A18" s="38">
        <v>16</v>
      </c>
      <c r="B18" s="41" t="s">
        <v>26</v>
      </c>
      <c r="C18" s="14">
        <v>12</v>
      </c>
      <c r="D18" s="14" t="s">
        <v>27</v>
      </c>
      <c r="E18" s="40">
        <v>18.4</v>
      </c>
      <c r="F18" s="16"/>
      <c r="G18" s="16"/>
      <c r="H18" s="33" t="str">
        <f>_xlfn.DISPIMG("ID_B921F83A379844B3B4401E84267F6C3D",1)</f>
        <v>=DISPIMG("ID_B921F83A379844B3B4401E84267F6C3D",1)</v>
      </c>
    </row>
    <row r="19" ht="30" customHeight="1" spans="1:8">
      <c r="A19" s="38">
        <v>17</v>
      </c>
      <c r="B19" s="41" t="s">
        <v>28</v>
      </c>
      <c r="C19" s="14">
        <v>200</v>
      </c>
      <c r="D19" s="14" t="s">
        <v>27</v>
      </c>
      <c r="E19" s="40">
        <v>14.8</v>
      </c>
      <c r="F19" s="16"/>
      <c r="G19" s="16"/>
      <c r="H19" s="33" t="str">
        <f>_xlfn.DISPIMG("ID_1D7FCAFC5F0749BDA80DC05D1A79B1BD",1)</f>
        <v>=DISPIMG("ID_1D7FCAFC5F0749BDA80DC05D1A79B1BD",1)</v>
      </c>
    </row>
    <row r="20" ht="30" customHeight="1" spans="1:8">
      <c r="A20" s="38">
        <v>18</v>
      </c>
      <c r="B20" s="41" t="s">
        <v>29</v>
      </c>
      <c r="C20" s="14">
        <v>90</v>
      </c>
      <c r="D20" s="14" t="s">
        <v>27</v>
      </c>
      <c r="E20" s="40">
        <v>14.8</v>
      </c>
      <c r="F20" s="16"/>
      <c r="G20" s="16"/>
      <c r="H20" s="33" t="str">
        <f>_xlfn.DISPIMG("ID_9212E6D2386D4F51BD248586E7C361F9",1)</f>
        <v>=DISPIMG("ID_9212E6D2386D4F51BD248586E7C361F9",1)</v>
      </c>
    </row>
    <row r="21" ht="30" customHeight="1" spans="1:8">
      <c r="A21" s="38">
        <v>19</v>
      </c>
      <c r="B21" s="39" t="s">
        <v>30</v>
      </c>
      <c r="C21" s="14">
        <v>12</v>
      </c>
      <c r="D21" s="14" t="s">
        <v>27</v>
      </c>
      <c r="E21" s="40">
        <v>9</v>
      </c>
      <c r="F21" s="16"/>
      <c r="G21" s="16"/>
      <c r="H21" s="33" t="str">
        <f>_xlfn.DISPIMG("ID_216077523CFD4D71B66D34F89CF0122B",1)</f>
        <v>=DISPIMG("ID_216077523CFD4D71B66D34F89CF0122B",1)</v>
      </c>
    </row>
    <row r="22" ht="30" customHeight="1" spans="1:8">
      <c r="A22" s="38">
        <v>20</v>
      </c>
      <c r="B22" s="41" t="s">
        <v>31</v>
      </c>
      <c r="C22" s="14">
        <v>6</v>
      </c>
      <c r="D22" s="14" t="s">
        <v>27</v>
      </c>
      <c r="E22" s="40">
        <v>11.9</v>
      </c>
      <c r="F22" s="16"/>
      <c r="G22" s="16"/>
      <c r="H22" s="33" t="str">
        <f>_xlfn.DISPIMG("ID_2E7CC6AD6A7B40339D503DBC6301B39F",1)</f>
        <v>=DISPIMG("ID_2E7CC6AD6A7B40339D503DBC6301B39F",1)</v>
      </c>
    </row>
    <row r="23" ht="30" customHeight="1" spans="1:8">
      <c r="A23" s="38">
        <v>21</v>
      </c>
      <c r="B23" s="41" t="s">
        <v>32</v>
      </c>
      <c r="C23" s="14">
        <v>3</v>
      </c>
      <c r="D23" s="14" t="s">
        <v>27</v>
      </c>
      <c r="E23" s="40">
        <v>7.8</v>
      </c>
      <c r="F23" s="16"/>
      <c r="G23" s="16"/>
      <c r="H23" s="33" t="str">
        <f>_xlfn.DISPIMG("ID_8959AE72629446F6A78389B6195FAB78",1)</f>
        <v>=DISPIMG("ID_8959AE72629446F6A78389B6195FAB78",1)</v>
      </c>
    </row>
    <row r="24" ht="30" customHeight="1" spans="1:8">
      <c r="A24" s="38">
        <v>22</v>
      </c>
      <c r="B24" s="41" t="s">
        <v>33</v>
      </c>
      <c r="C24" s="14">
        <v>3</v>
      </c>
      <c r="D24" s="14" t="s">
        <v>27</v>
      </c>
      <c r="E24" s="40">
        <v>11.9</v>
      </c>
      <c r="F24" s="16"/>
      <c r="G24" s="16"/>
      <c r="H24" s="33" t="str">
        <f>_xlfn.DISPIMG("ID_32819814C55A42F8BD3ED4D5BD9E28D9",1)</f>
        <v>=DISPIMG("ID_32819814C55A42F8BD3ED4D5BD9E28D9",1)</v>
      </c>
    </row>
    <row r="25" ht="30" customHeight="1" spans="1:8">
      <c r="A25" s="38">
        <v>23</v>
      </c>
      <c r="B25" s="41" t="s">
        <v>34</v>
      </c>
      <c r="C25" s="14">
        <v>12</v>
      </c>
      <c r="D25" s="14" t="s">
        <v>10</v>
      </c>
      <c r="E25" s="40">
        <v>12</v>
      </c>
      <c r="F25" s="16"/>
      <c r="G25" s="16"/>
      <c r="H25" s="33" t="str">
        <f>_xlfn.DISPIMG("ID_41F42DFFFE3A4C85A3D9363BE804F529",1)</f>
        <v>=DISPIMG("ID_41F42DFFFE3A4C85A3D9363BE804F529",1)</v>
      </c>
    </row>
    <row r="26" ht="30" customHeight="1" spans="1:8">
      <c r="A26" s="38">
        <v>24</v>
      </c>
      <c r="B26" s="41" t="s">
        <v>35</v>
      </c>
      <c r="C26" s="14">
        <v>3</v>
      </c>
      <c r="D26" s="14" t="s">
        <v>10</v>
      </c>
      <c r="E26" s="40">
        <v>12</v>
      </c>
      <c r="F26" s="16"/>
      <c r="G26" s="16"/>
      <c r="H26" s="33" t="str">
        <f>_xlfn.DISPIMG("ID_41F42DFFFE3A4C85A3D9363BE804F529",1)</f>
        <v>=DISPIMG("ID_41F42DFFFE3A4C85A3D9363BE804F529",1)</v>
      </c>
    </row>
    <row r="27" ht="30" customHeight="1" spans="1:8">
      <c r="A27" s="38">
        <v>25</v>
      </c>
      <c r="B27" s="41" t="s">
        <v>36</v>
      </c>
      <c r="C27" s="14">
        <v>30</v>
      </c>
      <c r="D27" s="14" t="s">
        <v>37</v>
      </c>
      <c r="E27" s="40">
        <v>1.6</v>
      </c>
      <c r="F27" s="16"/>
      <c r="G27" s="16"/>
      <c r="H27" s="33" t="str">
        <f>_xlfn.DISPIMG("ID_C26EA3EFB42A4367B4FBB27D122B3FAB",1)</f>
        <v>=DISPIMG("ID_C26EA3EFB42A4367B4FBB27D122B3FAB",1)</v>
      </c>
    </row>
    <row r="28" ht="30" customHeight="1" spans="1:8">
      <c r="A28" s="38">
        <v>26</v>
      </c>
      <c r="B28" s="39" t="s">
        <v>38</v>
      </c>
      <c r="C28" s="14">
        <v>20</v>
      </c>
      <c r="D28" s="14" t="s">
        <v>10</v>
      </c>
      <c r="E28" s="40">
        <v>9.9</v>
      </c>
      <c r="F28" s="16"/>
      <c r="G28" s="16"/>
      <c r="H28" s="33" t="str">
        <f>_xlfn.DISPIMG("ID_BE4E0C5444544EDFB516A7640C2DA180",1)</f>
        <v>=DISPIMG("ID_BE4E0C5444544EDFB516A7640C2DA180",1)</v>
      </c>
    </row>
    <row r="29" ht="30" customHeight="1" spans="1:8">
      <c r="A29" s="38">
        <v>27</v>
      </c>
      <c r="B29" s="41" t="s">
        <v>39</v>
      </c>
      <c r="C29" s="14">
        <v>10</v>
      </c>
      <c r="D29" s="14" t="s">
        <v>10</v>
      </c>
      <c r="E29" s="40">
        <v>8.7</v>
      </c>
      <c r="F29" s="16"/>
      <c r="G29" s="16"/>
      <c r="H29" s="33" t="str">
        <f>_xlfn.DISPIMG("ID_DF8E55267A404A118A860810427245F6",1)</f>
        <v>=DISPIMG("ID_DF8E55267A404A118A860810427245F6",1)</v>
      </c>
    </row>
    <row r="30" ht="30" customHeight="1" spans="1:8">
      <c r="A30" s="38">
        <v>28</v>
      </c>
      <c r="B30" s="41" t="s">
        <v>40</v>
      </c>
      <c r="C30" s="14">
        <v>10</v>
      </c>
      <c r="D30" s="14" t="s">
        <v>10</v>
      </c>
      <c r="E30" s="40">
        <v>10</v>
      </c>
      <c r="F30" s="16"/>
      <c r="G30" s="16"/>
      <c r="H30" s="33" t="str">
        <f>_xlfn.DISPIMG("ID_4669132228A54D58AFB85B51033B6E36",1)</f>
        <v>=DISPIMG("ID_4669132228A54D58AFB85B51033B6E36",1)</v>
      </c>
    </row>
    <row r="31" ht="30" customHeight="1" spans="1:8">
      <c r="A31" s="38">
        <v>29</v>
      </c>
      <c r="B31" s="41" t="s">
        <v>41</v>
      </c>
      <c r="C31" s="14">
        <v>6</v>
      </c>
      <c r="D31" s="14" t="s">
        <v>10</v>
      </c>
      <c r="E31" s="40">
        <v>50</v>
      </c>
      <c r="F31" s="16"/>
      <c r="G31" s="16"/>
      <c r="H31" s="33" t="str">
        <f>_xlfn.DISPIMG("ID_12ECCCCDB2B043388ED2FAD7D75766E0",1)</f>
        <v>=DISPIMG("ID_12ECCCCDB2B043388ED2FAD7D75766E0",1)</v>
      </c>
    </row>
    <row r="32" ht="30" customHeight="1" spans="1:8">
      <c r="A32" s="38">
        <v>30</v>
      </c>
      <c r="B32" s="41" t="s">
        <v>42</v>
      </c>
      <c r="C32" s="14">
        <v>15</v>
      </c>
      <c r="D32" s="14" t="s">
        <v>10</v>
      </c>
      <c r="E32" s="40">
        <v>12</v>
      </c>
      <c r="F32" s="16"/>
      <c r="G32" s="16"/>
      <c r="H32" s="33" t="str">
        <f>_xlfn.DISPIMG("ID_BDD22A2681404EF88912030096B03B46",1)</f>
        <v>=DISPIMG("ID_BDD22A2681404EF88912030096B03B46",1)</v>
      </c>
    </row>
    <row r="33" ht="30" customHeight="1" spans="1:8">
      <c r="A33" s="38">
        <v>31</v>
      </c>
      <c r="B33" s="41" t="s">
        <v>43</v>
      </c>
      <c r="C33" s="14">
        <v>3</v>
      </c>
      <c r="D33" s="14" t="s">
        <v>10</v>
      </c>
      <c r="E33" s="40">
        <v>24</v>
      </c>
      <c r="F33" s="16"/>
      <c r="G33" s="16"/>
      <c r="H33" s="33" t="str">
        <f>_xlfn.DISPIMG("ID_AEC110A7E3664E5EA2EFC825B3C26CFB",1)</f>
        <v>=DISPIMG("ID_AEC110A7E3664E5EA2EFC825B3C26CFB",1)</v>
      </c>
    </row>
    <row r="34" ht="30" customHeight="1" spans="1:8">
      <c r="A34" s="38">
        <v>32</v>
      </c>
      <c r="B34" s="41" t="s">
        <v>44</v>
      </c>
      <c r="C34" s="14">
        <v>16</v>
      </c>
      <c r="D34" s="14" t="s">
        <v>45</v>
      </c>
      <c r="E34" s="40">
        <v>9</v>
      </c>
      <c r="F34" s="16"/>
      <c r="G34" s="16"/>
      <c r="H34" s="33" t="str">
        <f>_xlfn.DISPIMG("ID_F197D9BB5F55453BB8DD358A5A558564",1)</f>
        <v>=DISPIMG("ID_F197D9BB5F55453BB8DD358A5A558564",1)</v>
      </c>
    </row>
    <row r="35" ht="30" customHeight="1" spans="1:8">
      <c r="A35" s="38">
        <v>33</v>
      </c>
      <c r="B35" s="41" t="s">
        <v>46</v>
      </c>
      <c r="C35" s="14">
        <v>9</v>
      </c>
      <c r="D35" s="14" t="s">
        <v>10</v>
      </c>
      <c r="E35" s="40">
        <v>11</v>
      </c>
      <c r="F35" s="16"/>
      <c r="G35" s="16"/>
      <c r="H35" s="33" t="str">
        <f>_xlfn.DISPIMG("ID_52B3AE36B439476D8666335DDA1316F9",1)</f>
        <v>=DISPIMG("ID_52B3AE36B439476D8666335DDA1316F9",1)</v>
      </c>
    </row>
    <row r="36" ht="30" customHeight="1" spans="1:8">
      <c r="A36" s="38">
        <v>34</v>
      </c>
      <c r="B36" s="41" t="s">
        <v>47</v>
      </c>
      <c r="C36" s="14">
        <v>6</v>
      </c>
      <c r="D36" s="14" t="s">
        <v>10</v>
      </c>
      <c r="E36" s="40">
        <v>13</v>
      </c>
      <c r="F36" s="16"/>
      <c r="G36" s="16"/>
      <c r="H36" s="33" t="str">
        <f>_xlfn.DISPIMG("ID_CF2D6D3443A0414092F2849588DBA986",1)</f>
        <v>=DISPIMG("ID_CF2D6D3443A0414092F2849588DBA986",1)</v>
      </c>
    </row>
    <row r="37" ht="30" customHeight="1" spans="1:8">
      <c r="A37" s="38">
        <v>35</v>
      </c>
      <c r="B37" s="39" t="s">
        <v>48</v>
      </c>
      <c r="C37" s="14">
        <v>12</v>
      </c>
      <c r="D37" s="14" t="s">
        <v>49</v>
      </c>
      <c r="E37" s="40">
        <v>2.5</v>
      </c>
      <c r="F37" s="16"/>
      <c r="G37" s="16"/>
      <c r="H37" s="33" t="str">
        <f>_xlfn.DISPIMG("ID_FEC528EE22574669B8C687C3F4B7C4A0",1)</f>
        <v>=DISPIMG("ID_FEC528EE22574669B8C687C3F4B7C4A0",1)</v>
      </c>
    </row>
    <row r="38" ht="30" customHeight="1" spans="1:8">
      <c r="A38" s="38">
        <v>36</v>
      </c>
      <c r="B38" s="39" t="s">
        <v>50</v>
      </c>
      <c r="C38" s="14">
        <v>12</v>
      </c>
      <c r="D38" s="14" t="s">
        <v>49</v>
      </c>
      <c r="E38" s="40">
        <v>2.5</v>
      </c>
      <c r="F38" s="16"/>
      <c r="G38" s="16"/>
      <c r="H38" s="33" t="str">
        <f>_xlfn.DISPIMG("ID_F59B3802FE104721B7D8F512B80A4454",1)</f>
        <v>=DISPIMG("ID_F59B3802FE104721B7D8F512B80A4454",1)</v>
      </c>
    </row>
    <row r="39" ht="30" customHeight="1" spans="1:8">
      <c r="A39" s="38">
        <v>37</v>
      </c>
      <c r="B39" s="41" t="s">
        <v>51</v>
      </c>
      <c r="C39" s="14">
        <v>3</v>
      </c>
      <c r="D39" s="14" t="s">
        <v>27</v>
      </c>
      <c r="E39" s="40">
        <v>12.8</v>
      </c>
      <c r="F39" s="16"/>
      <c r="G39" s="16"/>
      <c r="H39" s="33" t="str">
        <f>_xlfn.DISPIMG("ID_442036017F8A4E59910713B17C0BDB82",1)</f>
        <v>=DISPIMG("ID_442036017F8A4E59910713B17C0BDB82",1)</v>
      </c>
    </row>
    <row r="40" ht="30" customHeight="1" spans="1:8">
      <c r="A40" s="38">
        <v>38</v>
      </c>
      <c r="B40" s="41" t="s">
        <v>52</v>
      </c>
      <c r="C40" s="14">
        <v>30</v>
      </c>
      <c r="D40" s="14" t="s">
        <v>53</v>
      </c>
      <c r="E40" s="40">
        <v>3</v>
      </c>
      <c r="F40" s="16"/>
      <c r="G40" s="16"/>
      <c r="H40" s="33" t="str">
        <f>_xlfn.DISPIMG("ID_47C5DA3F841344D08E02D07B51E9E556",1)</f>
        <v>=DISPIMG("ID_47C5DA3F841344D08E02D07B51E9E556",1)</v>
      </c>
    </row>
    <row r="41" ht="30" customHeight="1" spans="1:8">
      <c r="A41" s="38">
        <v>39</v>
      </c>
      <c r="B41" s="41" t="s">
        <v>54</v>
      </c>
      <c r="C41" s="14">
        <v>150</v>
      </c>
      <c r="D41" s="14" t="s">
        <v>53</v>
      </c>
      <c r="E41" s="40">
        <v>1.8</v>
      </c>
      <c r="F41" s="16"/>
      <c r="G41" s="16"/>
      <c r="H41" s="33" t="str">
        <f>_xlfn.DISPIMG("ID_BE6BDB31C2174CEF86F3530A247F304A",1)</f>
        <v>=DISPIMG("ID_BE6BDB31C2174CEF86F3530A247F304A",1)</v>
      </c>
    </row>
    <row r="42" ht="30" customHeight="1" spans="1:8">
      <c r="A42" s="38">
        <v>40</v>
      </c>
      <c r="B42" s="41" t="s">
        <v>55</v>
      </c>
      <c r="C42" s="14">
        <v>30</v>
      </c>
      <c r="D42" s="14" t="s">
        <v>53</v>
      </c>
      <c r="E42" s="40">
        <v>2.5</v>
      </c>
      <c r="F42" s="16"/>
      <c r="G42" s="16"/>
      <c r="H42" s="33" t="str">
        <f>_xlfn.DISPIMG("ID_8BCAA44E313E426A921CD60C2F2AE5C9",1)</f>
        <v>=DISPIMG("ID_8BCAA44E313E426A921CD60C2F2AE5C9",1)</v>
      </c>
    </row>
    <row r="43" ht="30" customHeight="1" spans="1:8">
      <c r="A43" s="38">
        <v>41</v>
      </c>
      <c r="B43" s="41" t="s">
        <v>56</v>
      </c>
      <c r="C43" s="14">
        <v>18</v>
      </c>
      <c r="D43" s="14" t="s">
        <v>45</v>
      </c>
      <c r="E43" s="40">
        <v>7.8</v>
      </c>
      <c r="F43" s="16"/>
      <c r="G43" s="16"/>
      <c r="H43" s="42" t="str">
        <f>_xlfn.DISPIMG("ID_DFB52011834E4666A3A86F099CBAD019",1)</f>
        <v>=DISPIMG("ID_DFB52011834E4666A3A86F099CBAD019",1)</v>
      </c>
    </row>
    <row r="44" customFormat="1" ht="30" customHeight="1" spans="1:8">
      <c r="A44" s="43">
        <v>42</v>
      </c>
      <c r="B44" s="44" t="s">
        <v>57</v>
      </c>
      <c r="C44" s="45">
        <v>9</v>
      </c>
      <c r="D44" s="45" t="s">
        <v>58</v>
      </c>
      <c r="E44" s="46">
        <v>160</v>
      </c>
      <c r="F44" s="47"/>
      <c r="G44" s="47"/>
      <c r="H44" s="48" t="str">
        <f>_xlfn.DISPIMG("ID_CBDFEE5A03BF4DB0BAC479F7FA5121FB",1)</f>
        <v>=DISPIMG("ID_CBDFEE5A03BF4DB0BAC479F7FA5121FB",1)</v>
      </c>
    </row>
    <row r="45" customFormat="1" ht="30" customHeight="1" spans="1:8">
      <c r="A45" s="43">
        <v>43</v>
      </c>
      <c r="B45" s="44" t="s">
        <v>59</v>
      </c>
      <c r="C45" s="45">
        <v>750</v>
      </c>
      <c r="D45" s="45" t="s">
        <v>60</v>
      </c>
      <c r="E45" s="46">
        <v>16</v>
      </c>
      <c r="F45" s="47"/>
      <c r="G45" s="47"/>
      <c r="H45" s="48" t="str">
        <f>_xlfn.DISPIMG("ID_A5320898E0E64F7C8EDBB3B9364CDB10",1)</f>
        <v>=DISPIMG("ID_A5320898E0E64F7C8EDBB3B9364CDB10",1)</v>
      </c>
    </row>
    <row r="46" customFormat="1" ht="30" customHeight="1" spans="1:8">
      <c r="A46" s="43">
        <v>44</v>
      </c>
      <c r="B46" s="44" t="s">
        <v>61</v>
      </c>
      <c r="C46" s="45">
        <v>24</v>
      </c>
      <c r="D46" s="45" t="s">
        <v>62</v>
      </c>
      <c r="E46" s="46">
        <v>10</v>
      </c>
      <c r="F46" s="47"/>
      <c r="G46" s="47"/>
      <c r="H46" s="48" t="str">
        <f>_xlfn.DISPIMG("ID_9E000BFF59674684898CDF77970431F5",1)</f>
        <v>=DISPIMG("ID_9E000BFF59674684898CDF77970431F5",1)</v>
      </c>
    </row>
    <row r="47" customFormat="1" ht="30" customHeight="1" spans="1:8">
      <c r="A47" s="43">
        <v>45</v>
      </c>
      <c r="B47" s="49" t="s">
        <v>63</v>
      </c>
      <c r="C47" s="45">
        <v>6</v>
      </c>
      <c r="D47" s="45" t="s">
        <v>49</v>
      </c>
      <c r="E47" s="46">
        <v>65</v>
      </c>
      <c r="F47" s="47"/>
      <c r="G47" s="47"/>
      <c r="H47" s="48" t="str">
        <f>_xlfn.DISPIMG("ID_860D6428C3CA4D6BAFE12C7318500846",1)</f>
        <v>=DISPIMG("ID_860D6428C3CA4D6BAFE12C7318500846",1)</v>
      </c>
    </row>
    <row r="48" customFormat="1" ht="30" customHeight="1" spans="1:8">
      <c r="A48" s="43">
        <v>46</v>
      </c>
      <c r="B48" s="49" t="s">
        <v>64</v>
      </c>
      <c r="C48" s="45">
        <v>20</v>
      </c>
      <c r="D48" s="45" t="s">
        <v>27</v>
      </c>
      <c r="E48" s="46">
        <v>32</v>
      </c>
      <c r="F48" s="47"/>
      <c r="G48" s="47"/>
      <c r="H48" s="48" t="str">
        <f>_xlfn.DISPIMG("ID_E231AA25EE484126B119FE09D92994F6",1)</f>
        <v>=DISPIMG("ID_E231AA25EE484126B119FE09D92994F6",1)</v>
      </c>
    </row>
    <row r="49" customFormat="1" ht="30" customHeight="1" spans="1:8">
      <c r="A49" s="43">
        <v>47</v>
      </c>
      <c r="B49" s="49" t="s">
        <v>65</v>
      </c>
      <c r="C49" s="45">
        <v>20</v>
      </c>
      <c r="D49" s="45" t="s">
        <v>27</v>
      </c>
      <c r="E49" s="46">
        <v>32</v>
      </c>
      <c r="F49" s="47"/>
      <c r="G49" s="47"/>
      <c r="H49" s="48" t="str">
        <f>_xlfn.DISPIMG("ID_476E32507F564247AF6A6EDBCBC7AFF4",1)</f>
        <v>=DISPIMG("ID_476E32507F564247AF6A6EDBCBC7AFF4",1)</v>
      </c>
    </row>
    <row r="50" customFormat="1" ht="30" customHeight="1" spans="1:8">
      <c r="A50" s="43">
        <v>48</v>
      </c>
      <c r="B50" s="49" t="s">
        <v>66</v>
      </c>
      <c r="C50" s="45">
        <v>3</v>
      </c>
      <c r="D50" s="45" t="s">
        <v>27</v>
      </c>
      <c r="E50" s="46">
        <v>30.9</v>
      </c>
      <c r="F50" s="47"/>
      <c r="G50" s="47"/>
      <c r="H50" s="48" t="str">
        <f>_xlfn.DISPIMG("ID_61EC793238AF466D93E68D1CE9E51F95",1)</f>
        <v>=DISPIMG("ID_61EC793238AF466D93E68D1CE9E51F95",1)</v>
      </c>
    </row>
    <row r="51" customFormat="1" ht="30" customHeight="1" spans="1:8">
      <c r="A51" s="43">
        <v>49</v>
      </c>
      <c r="B51" s="49" t="s">
        <v>67</v>
      </c>
      <c r="C51" s="45">
        <v>36</v>
      </c>
      <c r="D51" s="45" t="s">
        <v>68</v>
      </c>
      <c r="E51" s="46">
        <v>3</v>
      </c>
      <c r="F51" s="47"/>
      <c r="G51" s="47"/>
      <c r="H51" s="50" t="str">
        <f>_xlfn.DISPIMG("ID_E17D179134804025B3F8A9F53D0A705C",1)</f>
        <v>=DISPIMG("ID_E17D179134804025B3F8A9F53D0A705C",1)</v>
      </c>
    </row>
    <row r="52" customFormat="1" ht="30" customHeight="1" spans="1:8">
      <c r="A52" s="43">
        <v>50</v>
      </c>
      <c r="B52" s="44" t="s">
        <v>69</v>
      </c>
      <c r="C52" s="45">
        <v>200</v>
      </c>
      <c r="D52" s="45" t="s">
        <v>49</v>
      </c>
      <c r="E52" s="46">
        <v>3.5</v>
      </c>
      <c r="F52" s="47"/>
      <c r="G52" s="47"/>
      <c r="H52" s="50" t="str">
        <f>_xlfn.DISPIMG("ID_15B594824C5D4BE8ACF0C3823B1F9095",1)</f>
        <v>=DISPIMG("ID_15B594824C5D4BE8ACF0C3823B1F9095",1)</v>
      </c>
    </row>
    <row r="53" customFormat="1" ht="30" customHeight="1" spans="1:8">
      <c r="A53" s="43">
        <v>51</v>
      </c>
      <c r="B53" s="44" t="s">
        <v>70</v>
      </c>
      <c r="C53" s="45">
        <v>12</v>
      </c>
      <c r="D53" s="45" t="s">
        <v>45</v>
      </c>
      <c r="E53" s="46">
        <v>9</v>
      </c>
      <c r="F53" s="47"/>
      <c r="G53" s="47"/>
      <c r="H53" s="50" t="str">
        <f>_xlfn.DISPIMG("ID_6A927B22EEAE4FB2835C67E3F311B496",1)</f>
        <v>=DISPIMG("ID_6A927B22EEAE4FB2835C67E3F311B496",1)</v>
      </c>
    </row>
    <row r="54" customFormat="1" ht="30" customHeight="1" spans="1:8">
      <c r="A54" s="43">
        <v>52</v>
      </c>
      <c r="B54" s="44" t="s">
        <v>71</v>
      </c>
      <c r="C54" s="45">
        <v>180</v>
      </c>
      <c r="D54" s="45" t="s">
        <v>49</v>
      </c>
      <c r="E54" s="46">
        <v>5</v>
      </c>
      <c r="F54" s="47"/>
      <c r="G54" s="47"/>
      <c r="H54" s="50" t="str">
        <f>_xlfn.DISPIMG("ID_F74E3299D4ED4778BBCB56A5272A7294",1)</f>
        <v>=DISPIMG("ID_F74E3299D4ED4778BBCB56A5272A7294",1)</v>
      </c>
    </row>
    <row r="55" customFormat="1" ht="30" customHeight="1" spans="1:8">
      <c r="A55" s="43">
        <v>53</v>
      </c>
      <c r="B55" s="49" t="s">
        <v>72</v>
      </c>
      <c r="C55" s="45">
        <v>60</v>
      </c>
      <c r="D55" s="45" t="s">
        <v>45</v>
      </c>
      <c r="E55" s="46">
        <v>12</v>
      </c>
      <c r="F55" s="47"/>
      <c r="G55" s="47"/>
      <c r="H55" s="50" t="str">
        <f>_xlfn.DISPIMG("ID_FF7F71DBE532456C97D365493DCDD610",1)</f>
        <v>=DISPIMG("ID_FF7F71DBE532456C97D365493DCDD610",1)</v>
      </c>
    </row>
    <row r="56" customFormat="1" ht="30" customHeight="1" spans="1:8">
      <c r="A56" s="19" t="s">
        <v>73</v>
      </c>
      <c r="B56" s="20"/>
      <c r="C56" s="20"/>
      <c r="D56" s="20"/>
      <c r="E56" s="20"/>
      <c r="F56" s="21"/>
      <c r="G56" s="21"/>
      <c r="H56" s="33"/>
    </row>
    <row r="57" customFormat="1" ht="30" customHeight="1" spans="1:8">
      <c r="C57" s="1"/>
      <c r="E57" s="22" t="s">
        <v>74</v>
      </c>
      <c r="F57" s="3"/>
      <c r="G57" s="3"/>
    </row>
    <row r="58" customFormat="1" ht="30" customHeight="1" spans="1:8">
      <c r="C58" s="1"/>
      <c r="E58" s="22" t="s">
        <v>75</v>
      </c>
      <c r="F58" s="3"/>
      <c r="G58" s="3"/>
    </row>
  </sheetData>
  <mergeCells count="2">
    <mergeCell ref="A1:H1"/>
    <mergeCell ref="A56:F56"/>
  </mergeCells>
  <printOptions horizontalCentered="1"/>
  <pageMargins left="0.751388888888889" right="0.751388888888889" top="1" bottom="1" header="0.5" footer="0.5"/>
  <pageSetup paperSize="9" scale="80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pane xSplit="8" ySplit="2" topLeftCell="I3" activePane="bottomRight" state="frozen"/>
      <selection/>
      <selection pane="topRight"/>
      <selection pane="bottomLeft"/>
      <selection pane="bottomRight" activeCell="M14" sqref="M14"/>
    </sheetView>
  </sheetViews>
  <sheetFormatPr defaultColWidth="9" defaultRowHeight="13.5" outlineLevelCol="7"/>
  <cols>
    <col min="1" max="1" width="5.5" customWidth="1"/>
    <col min="2" max="2" width="36.625" customWidth="1"/>
    <col min="3" max="3" width="9.625" style="23" customWidth="1"/>
    <col min="4" max="4" width="6.625" customWidth="1"/>
    <col min="5" max="5" width="10.625" customWidth="1"/>
    <col min="6" max="7" width="10.625" style="3" customWidth="1"/>
    <col min="8" max="8" width="10.625" customWidth="1"/>
  </cols>
  <sheetData>
    <row r="1" ht="30" customHeight="1" spans="1:8">
      <c r="A1" s="4" t="s">
        <v>76</v>
      </c>
      <c r="B1" s="4"/>
      <c r="C1" s="4"/>
      <c r="D1" s="4"/>
      <c r="E1" s="5"/>
      <c r="F1" s="6"/>
      <c r="G1" s="6"/>
      <c r="H1" s="4"/>
    </row>
    <row r="2" ht="30" customHeight="1" spans="1:8">
      <c r="A2" s="24" t="s">
        <v>1</v>
      </c>
      <c r="B2" s="24" t="s">
        <v>2</v>
      </c>
      <c r="C2" s="13" t="s">
        <v>3</v>
      </c>
      <c r="D2" s="25" t="s">
        <v>4</v>
      </c>
      <c r="E2" s="9" t="s">
        <v>5</v>
      </c>
      <c r="F2" s="10" t="s">
        <v>6</v>
      </c>
      <c r="G2" s="10" t="s">
        <v>7</v>
      </c>
      <c r="H2" s="24" t="s">
        <v>77</v>
      </c>
    </row>
    <row r="3" ht="30" customHeight="1" spans="1:8">
      <c r="A3" s="24">
        <v>1</v>
      </c>
      <c r="B3" s="26" t="s">
        <v>78</v>
      </c>
      <c r="C3" s="13">
        <v>12</v>
      </c>
      <c r="D3" s="27" t="s">
        <v>49</v>
      </c>
      <c r="E3" s="28">
        <v>165</v>
      </c>
      <c r="F3" s="16"/>
      <c r="G3" s="16"/>
      <c r="H3" s="29"/>
    </row>
    <row r="4" ht="30" customHeight="1" spans="1:8">
      <c r="A4" s="24">
        <v>2</v>
      </c>
      <c r="B4" s="30" t="s">
        <v>79</v>
      </c>
      <c r="C4" s="13">
        <v>15</v>
      </c>
      <c r="D4" s="27" t="s">
        <v>49</v>
      </c>
      <c r="E4" s="16">
        <v>150</v>
      </c>
      <c r="F4" s="16"/>
      <c r="G4" s="16"/>
      <c r="H4" s="29"/>
    </row>
    <row r="5" ht="30" customHeight="1" spans="1:8">
      <c r="A5" s="24">
        <v>3</v>
      </c>
      <c r="B5" s="31" t="s">
        <v>80</v>
      </c>
      <c r="C5" s="13">
        <v>6</v>
      </c>
      <c r="D5" s="27" t="s">
        <v>49</v>
      </c>
      <c r="E5" s="16">
        <v>150</v>
      </c>
      <c r="F5" s="16"/>
      <c r="G5" s="16"/>
      <c r="H5" s="29"/>
    </row>
    <row r="6" ht="30" customHeight="1" spans="1:8">
      <c r="A6" s="24">
        <v>4</v>
      </c>
      <c r="B6" s="32" t="s">
        <v>81</v>
      </c>
      <c r="C6" s="13">
        <v>100</v>
      </c>
      <c r="D6" s="27" t="s">
        <v>49</v>
      </c>
      <c r="E6" s="28">
        <v>16</v>
      </c>
      <c r="F6" s="16"/>
      <c r="G6" s="16"/>
      <c r="H6" s="29"/>
    </row>
    <row r="7" ht="30" customHeight="1" spans="1:8">
      <c r="A7" s="24">
        <v>5</v>
      </c>
      <c r="B7" s="32" t="s">
        <v>82</v>
      </c>
      <c r="C7" s="13">
        <v>10</v>
      </c>
      <c r="D7" s="27" t="s">
        <v>49</v>
      </c>
      <c r="E7" s="28">
        <v>15</v>
      </c>
      <c r="F7" s="16"/>
      <c r="G7" s="16"/>
      <c r="H7" s="29"/>
    </row>
    <row r="8" ht="30" customHeight="1" spans="1:8">
      <c r="A8" s="24">
        <v>6</v>
      </c>
      <c r="B8" s="32" t="s">
        <v>83</v>
      </c>
      <c r="C8" s="13">
        <v>20</v>
      </c>
      <c r="D8" s="27" t="s">
        <v>49</v>
      </c>
      <c r="E8" s="28">
        <v>8</v>
      </c>
      <c r="F8" s="16"/>
      <c r="G8" s="16"/>
      <c r="H8" s="29"/>
    </row>
    <row r="9" ht="30" customHeight="1" spans="1:8">
      <c r="A9" s="24">
        <v>7</v>
      </c>
      <c r="B9" s="32" t="s">
        <v>84</v>
      </c>
      <c r="C9" s="13">
        <v>30</v>
      </c>
      <c r="D9" s="27" t="s">
        <v>49</v>
      </c>
      <c r="E9" s="28">
        <v>10</v>
      </c>
      <c r="F9" s="16"/>
      <c r="G9" s="16"/>
      <c r="H9" s="29"/>
    </row>
    <row r="10" ht="30" customHeight="1" spans="1:8">
      <c r="A10" s="24">
        <v>8</v>
      </c>
      <c r="B10" s="32" t="s">
        <v>85</v>
      </c>
      <c r="C10" s="13">
        <v>30</v>
      </c>
      <c r="D10" s="27" t="s">
        <v>49</v>
      </c>
      <c r="E10" s="28">
        <v>11</v>
      </c>
      <c r="F10" s="16"/>
      <c r="G10" s="16"/>
      <c r="H10" s="29"/>
    </row>
    <row r="11" ht="30" customHeight="1" spans="1:8">
      <c r="A11" s="24">
        <v>9</v>
      </c>
      <c r="B11" s="26" t="s">
        <v>86</v>
      </c>
      <c r="C11" s="13">
        <v>10</v>
      </c>
      <c r="D11" s="27" t="s">
        <v>49</v>
      </c>
      <c r="E11" s="28">
        <v>13</v>
      </c>
      <c r="F11" s="16"/>
      <c r="G11" s="16"/>
      <c r="H11" s="29"/>
    </row>
    <row r="12" ht="30" customHeight="1" spans="1:8">
      <c r="A12" s="24">
        <v>10</v>
      </c>
      <c r="B12" s="26" t="s">
        <v>87</v>
      </c>
      <c r="C12" s="13">
        <v>10</v>
      </c>
      <c r="D12" s="27" t="s">
        <v>49</v>
      </c>
      <c r="E12" s="28">
        <v>16</v>
      </c>
      <c r="F12" s="16"/>
      <c r="G12" s="16"/>
      <c r="H12" s="29"/>
    </row>
    <row r="13" ht="30" customHeight="1" spans="1:8">
      <c r="A13" s="24">
        <v>11</v>
      </c>
      <c r="B13" s="32" t="s">
        <v>88</v>
      </c>
      <c r="C13" s="13">
        <v>10</v>
      </c>
      <c r="D13" s="27" t="s">
        <v>49</v>
      </c>
      <c r="E13" s="28">
        <v>15</v>
      </c>
      <c r="F13" s="16"/>
      <c r="G13" s="16"/>
      <c r="H13" s="29"/>
    </row>
    <row r="14" ht="30" customHeight="1" spans="1:8">
      <c r="A14" s="24">
        <v>12</v>
      </c>
      <c r="B14" s="32" t="s">
        <v>89</v>
      </c>
      <c r="C14" s="13">
        <v>10</v>
      </c>
      <c r="D14" s="27" t="s">
        <v>49</v>
      </c>
      <c r="E14" s="28">
        <v>15</v>
      </c>
      <c r="F14" s="16"/>
      <c r="G14" s="16"/>
      <c r="H14" s="29"/>
    </row>
    <row r="15" ht="30" customHeight="1" spans="1:8">
      <c r="A15" s="24">
        <v>13</v>
      </c>
      <c r="B15" s="32" t="s">
        <v>90</v>
      </c>
      <c r="C15" s="13">
        <v>36</v>
      </c>
      <c r="D15" s="27" t="s">
        <v>49</v>
      </c>
      <c r="E15" s="28">
        <v>15</v>
      </c>
      <c r="F15" s="16"/>
      <c r="G15" s="16"/>
      <c r="H15" s="29"/>
    </row>
    <row r="16" ht="30" customHeight="1" spans="1:8">
      <c r="A16" s="24">
        <v>14</v>
      </c>
      <c r="B16" s="32" t="s">
        <v>91</v>
      </c>
      <c r="C16" s="13">
        <v>75</v>
      </c>
      <c r="D16" s="27" t="s">
        <v>45</v>
      </c>
      <c r="E16" s="28">
        <v>18</v>
      </c>
      <c r="F16" s="16"/>
      <c r="G16" s="16"/>
      <c r="H16" s="29"/>
    </row>
    <row r="17" ht="30" customHeight="1" spans="1:8">
      <c r="A17" s="24">
        <v>15</v>
      </c>
      <c r="B17" s="32" t="s">
        <v>92</v>
      </c>
      <c r="C17" s="13">
        <v>10</v>
      </c>
      <c r="D17" s="27" t="s">
        <v>45</v>
      </c>
      <c r="E17" s="28">
        <v>35</v>
      </c>
      <c r="F17" s="16"/>
      <c r="G17" s="16"/>
      <c r="H17" s="29"/>
    </row>
    <row r="18" ht="30" customHeight="1" spans="1:8">
      <c r="A18" s="24">
        <v>16</v>
      </c>
      <c r="B18" s="32" t="s">
        <v>93</v>
      </c>
      <c r="C18" s="13">
        <v>20</v>
      </c>
      <c r="D18" s="27" t="s">
        <v>94</v>
      </c>
      <c r="E18" s="28">
        <v>1.5</v>
      </c>
      <c r="F18" s="16"/>
      <c r="G18" s="16"/>
      <c r="H18" s="29"/>
    </row>
    <row r="19" ht="30" customHeight="1" spans="1:8">
      <c r="A19" s="24">
        <v>17</v>
      </c>
      <c r="B19" s="26" t="s">
        <v>95</v>
      </c>
      <c r="C19" s="13">
        <v>15</v>
      </c>
      <c r="D19" s="27" t="s">
        <v>94</v>
      </c>
      <c r="E19" s="28">
        <v>2.5</v>
      </c>
      <c r="F19" s="16"/>
      <c r="G19" s="16"/>
      <c r="H19" s="29"/>
    </row>
    <row r="20" ht="30" customHeight="1" spans="1:8">
      <c r="A20" s="24">
        <v>18</v>
      </c>
      <c r="B20" s="26" t="s">
        <v>96</v>
      </c>
      <c r="C20" s="13">
        <v>36</v>
      </c>
      <c r="D20" s="27" t="s">
        <v>45</v>
      </c>
      <c r="E20" s="28">
        <v>6.4</v>
      </c>
      <c r="F20" s="16"/>
      <c r="G20" s="16"/>
      <c r="H20" s="29"/>
    </row>
    <row r="21" ht="30" customHeight="1" spans="1:8">
      <c r="A21" s="24">
        <v>19</v>
      </c>
      <c r="B21" s="32" t="s">
        <v>97</v>
      </c>
      <c r="C21" s="13">
        <v>12</v>
      </c>
      <c r="D21" s="27" t="s">
        <v>45</v>
      </c>
      <c r="E21" s="28">
        <v>25</v>
      </c>
      <c r="F21" s="16"/>
      <c r="G21" s="16"/>
      <c r="H21" s="29"/>
    </row>
    <row r="22" ht="30" customHeight="1" spans="1:8">
      <c r="A22" s="24">
        <v>78</v>
      </c>
      <c r="B22" s="32" t="s">
        <v>98</v>
      </c>
      <c r="C22" s="13">
        <v>10</v>
      </c>
      <c r="D22" s="27" t="s">
        <v>45</v>
      </c>
      <c r="E22" s="28">
        <v>77</v>
      </c>
      <c r="F22" s="16"/>
      <c r="G22" s="16"/>
      <c r="H22" s="29"/>
    </row>
    <row r="23" ht="30" customHeight="1" spans="1:8">
      <c r="A23" s="24">
        <v>21</v>
      </c>
      <c r="B23" s="32" t="s">
        <v>99</v>
      </c>
      <c r="C23" s="13">
        <v>5</v>
      </c>
      <c r="D23" s="27" t="s">
        <v>45</v>
      </c>
      <c r="E23" s="28">
        <v>45</v>
      </c>
      <c r="F23" s="16"/>
      <c r="G23" s="16"/>
      <c r="H23" s="29"/>
    </row>
    <row r="24" ht="30" customHeight="1" spans="1:8">
      <c r="A24" s="24">
        <v>22</v>
      </c>
      <c r="B24" s="32" t="s">
        <v>100</v>
      </c>
      <c r="C24" s="13">
        <v>10</v>
      </c>
      <c r="D24" s="27" t="s">
        <v>45</v>
      </c>
      <c r="E24" s="28">
        <v>12</v>
      </c>
      <c r="F24" s="16"/>
      <c r="G24" s="16"/>
      <c r="H24" s="29"/>
    </row>
    <row r="25" ht="30" customHeight="1" spans="1:8">
      <c r="A25" s="24">
        <v>23</v>
      </c>
      <c r="B25" s="32" t="s">
        <v>101</v>
      </c>
      <c r="C25" s="13">
        <v>10</v>
      </c>
      <c r="D25" s="27" t="s">
        <v>45</v>
      </c>
      <c r="E25" s="28">
        <v>22</v>
      </c>
      <c r="F25" s="16"/>
      <c r="G25" s="16"/>
      <c r="H25" s="29"/>
    </row>
    <row r="26" ht="30" customHeight="1" spans="1:8">
      <c r="A26" s="24">
        <v>12</v>
      </c>
      <c r="B26" s="32" t="s">
        <v>102</v>
      </c>
      <c r="C26" s="13">
        <v>10</v>
      </c>
      <c r="D26" s="27" t="s">
        <v>45</v>
      </c>
      <c r="E26" s="28">
        <v>12</v>
      </c>
      <c r="F26" s="16"/>
      <c r="G26" s="16"/>
      <c r="H26" s="29"/>
    </row>
    <row r="27" ht="30" customHeight="1" spans="1:8">
      <c r="A27" s="24">
        <v>25</v>
      </c>
      <c r="B27" s="26" t="s">
        <v>103</v>
      </c>
      <c r="C27" s="13">
        <v>10</v>
      </c>
      <c r="D27" s="27" t="s">
        <v>45</v>
      </c>
      <c r="E27" s="28">
        <v>22</v>
      </c>
      <c r="F27" s="16"/>
      <c r="G27" s="16"/>
      <c r="H27" s="29"/>
    </row>
    <row r="28" ht="30" customHeight="1" spans="1:8">
      <c r="A28" s="24">
        <v>26</v>
      </c>
      <c r="B28" s="26" t="s">
        <v>104</v>
      </c>
      <c r="C28" s="13">
        <v>10</v>
      </c>
      <c r="D28" s="27" t="s">
        <v>45</v>
      </c>
      <c r="E28" s="28">
        <v>12</v>
      </c>
      <c r="F28" s="16"/>
      <c r="G28" s="16"/>
      <c r="H28" s="29"/>
    </row>
    <row r="29" ht="30" customHeight="1" spans="1:8">
      <c r="A29" s="24">
        <v>27</v>
      </c>
      <c r="B29" s="32" t="s">
        <v>105</v>
      </c>
      <c r="C29" s="13">
        <v>10</v>
      </c>
      <c r="D29" s="27" t="s">
        <v>45</v>
      </c>
      <c r="E29" s="28">
        <v>22</v>
      </c>
      <c r="F29" s="16"/>
      <c r="G29" s="16"/>
      <c r="H29" s="29"/>
    </row>
    <row r="30" ht="30" customHeight="1" spans="1:8">
      <c r="A30" s="24">
        <v>30</v>
      </c>
      <c r="B30" s="32" t="s">
        <v>106</v>
      </c>
      <c r="C30" s="13">
        <v>10</v>
      </c>
      <c r="D30" s="27" t="s">
        <v>45</v>
      </c>
      <c r="E30" s="28">
        <v>30</v>
      </c>
      <c r="F30" s="16"/>
      <c r="G30" s="16"/>
      <c r="H30" s="29"/>
    </row>
    <row r="31" ht="30" customHeight="1" spans="1:8">
      <c r="A31" s="24">
        <v>29</v>
      </c>
      <c r="B31" s="32" t="s">
        <v>107</v>
      </c>
      <c r="C31" s="13">
        <v>10</v>
      </c>
      <c r="D31" s="27" t="s">
        <v>45</v>
      </c>
      <c r="E31" s="28">
        <v>15</v>
      </c>
      <c r="F31" s="16"/>
      <c r="G31" s="16"/>
      <c r="H31" s="29"/>
    </row>
    <row r="32" ht="30" customHeight="1" spans="1:8">
      <c r="A32" s="24">
        <v>25</v>
      </c>
      <c r="B32" s="32" t="s">
        <v>108</v>
      </c>
      <c r="C32" s="13">
        <v>10</v>
      </c>
      <c r="D32" s="27" t="s">
        <v>45</v>
      </c>
      <c r="E32" s="28">
        <v>25</v>
      </c>
      <c r="F32" s="16"/>
      <c r="G32" s="16"/>
      <c r="H32" s="29"/>
    </row>
    <row r="33" ht="30" customHeight="1" spans="1:8">
      <c r="A33" s="24">
        <v>31</v>
      </c>
      <c r="B33" s="32" t="s">
        <v>109</v>
      </c>
      <c r="C33" s="13">
        <v>10</v>
      </c>
      <c r="D33" s="27" t="s">
        <v>45</v>
      </c>
      <c r="E33" s="28">
        <v>30</v>
      </c>
      <c r="F33" s="16"/>
      <c r="G33" s="16"/>
      <c r="H33" s="29"/>
    </row>
    <row r="34" customFormat="1" ht="30" customHeight="1" spans="1:8">
      <c r="A34" s="19" t="s">
        <v>73</v>
      </c>
      <c r="B34" s="20"/>
      <c r="C34" s="20"/>
      <c r="D34" s="20"/>
      <c r="E34" s="20"/>
      <c r="F34" s="21"/>
      <c r="G34" s="21"/>
      <c r="H34" s="33"/>
    </row>
    <row r="35" customFormat="1" ht="30" customHeight="1" spans="1:8">
      <c r="C35" s="1"/>
      <c r="E35" s="22" t="s">
        <v>74</v>
      </c>
      <c r="F35" s="3"/>
      <c r="G35" s="3"/>
    </row>
    <row r="36" customFormat="1" ht="30" customHeight="1" spans="1:8">
      <c r="C36" s="1"/>
      <c r="E36" s="22" t="s">
        <v>75</v>
      </c>
      <c r="F36" s="3"/>
      <c r="G36" s="3"/>
    </row>
  </sheetData>
  <mergeCells count="2">
    <mergeCell ref="A1:H1"/>
    <mergeCell ref="A34:F34"/>
  </mergeCells>
  <printOptions horizontalCentered="1"/>
  <pageMargins left="0.751388888888889" right="0.751388888888889" top="1" bottom="1" header="0.5" footer="0.5"/>
  <pageSetup paperSize="9" scale="87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N18" sqref="N18"/>
    </sheetView>
  </sheetViews>
  <sheetFormatPr defaultColWidth="9" defaultRowHeight="13.5" outlineLevelCol="7"/>
  <cols>
    <col min="1" max="1" width="5.625" customWidth="1"/>
    <col min="2" max="2" width="44.875" customWidth="1"/>
    <col min="3" max="3" width="5.625" style="1" customWidth="1"/>
    <col min="4" max="4" width="5.625" customWidth="1"/>
    <col min="5" max="5" width="10.625" style="2" customWidth="1"/>
    <col min="6" max="7" width="10.625" style="3" customWidth="1"/>
    <col min="8" max="8" width="10.625" customWidth="1"/>
  </cols>
  <sheetData>
    <row r="1" ht="30" customHeight="1" spans="1:8">
      <c r="A1" s="4" t="s">
        <v>110</v>
      </c>
      <c r="B1" s="4"/>
      <c r="C1" s="4"/>
      <c r="D1" s="4"/>
      <c r="E1" s="5"/>
      <c r="F1" s="6"/>
      <c r="G1" s="6"/>
      <c r="H1" s="4"/>
    </row>
    <row r="2" ht="30" customHeight="1" spans="1:8">
      <c r="A2" s="7" t="s">
        <v>1</v>
      </c>
      <c r="B2" s="7" t="s">
        <v>2</v>
      </c>
      <c r="C2" s="8" t="s">
        <v>111</v>
      </c>
      <c r="D2" s="8" t="s">
        <v>4</v>
      </c>
      <c r="E2" s="9" t="s">
        <v>5</v>
      </c>
      <c r="F2" s="10" t="s">
        <v>6</v>
      </c>
      <c r="G2" s="10" t="s">
        <v>7</v>
      </c>
      <c r="H2" s="11" t="s">
        <v>77</v>
      </c>
    </row>
    <row r="3" ht="30" customHeight="1" spans="1:8">
      <c r="A3" s="7">
        <v>1</v>
      </c>
      <c r="B3" s="12" t="s">
        <v>112</v>
      </c>
      <c r="C3" s="13">
        <v>300</v>
      </c>
      <c r="D3" s="14" t="s">
        <v>113</v>
      </c>
      <c r="E3" s="15">
        <v>12</v>
      </c>
      <c r="F3" s="16"/>
      <c r="G3" s="16"/>
      <c r="H3" s="17"/>
    </row>
    <row r="4" ht="30" customHeight="1" spans="1:8">
      <c r="A4" s="7">
        <v>2</v>
      </c>
      <c r="B4" s="12" t="s">
        <v>114</v>
      </c>
      <c r="C4" s="13">
        <v>150</v>
      </c>
      <c r="D4" s="14" t="s">
        <v>113</v>
      </c>
      <c r="E4" s="15">
        <v>50</v>
      </c>
      <c r="F4" s="16"/>
      <c r="G4" s="16"/>
      <c r="H4" s="17"/>
    </row>
    <row r="5" ht="30" customHeight="1" spans="1:8">
      <c r="A5" s="7">
        <v>3</v>
      </c>
      <c r="B5" s="12" t="s">
        <v>115</v>
      </c>
      <c r="C5" s="13">
        <v>120</v>
      </c>
      <c r="D5" s="14" t="s">
        <v>113</v>
      </c>
      <c r="E5" s="15">
        <v>55</v>
      </c>
      <c r="F5" s="16"/>
      <c r="G5" s="16"/>
      <c r="H5" s="17"/>
    </row>
    <row r="6" ht="30" customHeight="1" spans="1:8">
      <c r="A6" s="7">
        <v>4</v>
      </c>
      <c r="B6" s="18" t="s">
        <v>116</v>
      </c>
      <c r="C6" s="13">
        <v>30</v>
      </c>
      <c r="D6" s="14" t="s">
        <v>113</v>
      </c>
      <c r="E6" s="15">
        <v>75</v>
      </c>
      <c r="F6" s="16"/>
      <c r="G6" s="16"/>
      <c r="H6" s="17"/>
    </row>
    <row r="7" ht="30" customHeight="1" spans="1:8">
      <c r="A7" s="7">
        <v>5</v>
      </c>
      <c r="B7" s="12" t="s">
        <v>117</v>
      </c>
      <c r="C7" s="13">
        <v>120</v>
      </c>
      <c r="D7" s="14" t="s">
        <v>113</v>
      </c>
      <c r="E7" s="15">
        <v>15</v>
      </c>
      <c r="F7" s="16"/>
      <c r="G7" s="16"/>
      <c r="H7" s="17"/>
    </row>
    <row r="8" ht="30" customHeight="1" spans="1:8">
      <c r="A8" s="7">
        <v>6</v>
      </c>
      <c r="B8" s="18" t="s">
        <v>118</v>
      </c>
      <c r="C8" s="13">
        <v>120</v>
      </c>
      <c r="D8" s="14" t="s">
        <v>113</v>
      </c>
      <c r="E8" s="15">
        <v>20</v>
      </c>
      <c r="F8" s="16"/>
      <c r="G8" s="16"/>
      <c r="H8" s="17"/>
    </row>
    <row r="9" ht="30" customHeight="1" spans="1:8">
      <c r="A9" s="7">
        <v>7</v>
      </c>
      <c r="B9" s="18" t="s">
        <v>119</v>
      </c>
      <c r="C9" s="13">
        <v>10</v>
      </c>
      <c r="D9" s="14" t="s">
        <v>113</v>
      </c>
      <c r="E9" s="15">
        <v>25</v>
      </c>
      <c r="F9" s="16"/>
      <c r="G9" s="16"/>
      <c r="H9" s="17"/>
    </row>
    <row r="10" customFormat="1" ht="30" customHeight="1" spans="1:8">
      <c r="A10" s="19" t="s">
        <v>73</v>
      </c>
      <c r="B10" s="20"/>
      <c r="C10" s="20"/>
      <c r="D10" s="20"/>
      <c r="E10" s="20"/>
      <c r="F10" s="21"/>
      <c r="G10" s="16"/>
      <c r="H10" s="21"/>
    </row>
    <row r="11" ht="30" customHeight="1" spans="1:8">
      <c r="E11" s="22" t="s">
        <v>74</v>
      </c>
    </row>
    <row r="12" ht="30" customHeight="1" spans="1:8">
      <c r="E12" s="22" t="s">
        <v>75</v>
      </c>
    </row>
  </sheetData>
  <mergeCells count="2">
    <mergeCell ref="A1:H1"/>
    <mergeCell ref="A10:F10"/>
  </mergeCells>
  <printOptions horizontalCentered="1"/>
  <pageMargins left="0.751388888888889" right="0.751388888888889" top="1" bottom="1" header="0.5" footer="0.5"/>
  <pageSetup paperSize="9" scale="7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包1文具保洁类</vt:lpstr>
      <vt:lpstr>包2五金类 </vt:lpstr>
      <vt:lpstr>包3文化宣传类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刘超</dc:creator>
  <cp:lastModifiedBy>闲云一旧</cp:lastModifiedBy>
  <dcterms:created xsi:type="dcterms:W3CDTF">2024-12-04T02:34:00Z</dcterms:created>
  <dcterms:modified xsi:type="dcterms:W3CDTF">2026-02-28T09:34:06Z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7BA22DEA907E4949BAEB476F3B9BF46A_13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